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offstein/Newfound Research Dropbox/Corey Hoffstein/Newfound Research/Clients/Newfound Asset Management/Return Stacked ETFs/Content/Capital Market Assumptions/"/>
    </mc:Choice>
  </mc:AlternateContent>
  <xr:revisionPtr revIDLastSave="0" documentId="13_ncr:1_{B3059909-591E-0040-B213-A683088216DE}" xr6:coauthVersionLast="47" xr6:coauthVersionMax="47" xr10:uidLastSave="{00000000-0000-0000-0000-000000000000}"/>
  <bookViews>
    <workbookView xWindow="0" yWindow="500" windowWidth="28800" windowHeight="15760" xr2:uid="{9DA1A311-389F-1147-8562-0E5DC971DA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C12" i="1"/>
  <c r="C13" i="1"/>
  <c r="B12" i="1"/>
  <c r="B13" i="1"/>
  <c r="E13" i="1"/>
  <c r="C11" i="1"/>
  <c r="E11" i="1" s="1"/>
  <c r="H5" i="1"/>
  <c r="H13" i="1" s="1"/>
  <c r="H4" i="1"/>
  <c r="H3" i="1"/>
  <c r="B11" i="1"/>
  <c r="G4" i="1"/>
  <c r="G3" i="1"/>
  <c r="F3" i="1"/>
  <c r="F13" i="1" s="1"/>
  <c r="F11" i="1" l="1"/>
  <c r="G13" i="1"/>
  <c r="H11" i="1"/>
  <c r="G11" i="1"/>
</calcChain>
</file>

<file path=xl/sharedStrings.xml><?xml version="1.0" encoding="utf-8"?>
<sst xmlns="http://schemas.openxmlformats.org/spreadsheetml/2006/main" count="16" uniqueCount="12">
  <si>
    <t>Expected Return</t>
  </si>
  <si>
    <t>Volatility</t>
  </si>
  <si>
    <t>Stocks</t>
  </si>
  <si>
    <t>Bonds</t>
  </si>
  <si>
    <t>Cash</t>
  </si>
  <si>
    <t>Financing Premium</t>
  </si>
  <si>
    <t>Expense Ratio</t>
  </si>
  <si>
    <t>100% Stocks + 100% Bonds</t>
  </si>
  <si>
    <t>Correlation</t>
  </si>
  <si>
    <t>Commodities</t>
  </si>
  <si>
    <t>100% Bonds + 100% Commodities</t>
  </si>
  <si>
    <t>100% Stocks + 100% Commodities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</si>
</sst>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1"/>
    <xf numFmtId="10" fontId="1" fillId="2" borderId="1" xfId="1" applyNumberFormat="1" applyAlignment="1">
      <alignment horizontal="center"/>
    </xf>
    <xf numFmtId="10" fontId="2" fillId="3" borderId="1" xfId="2" applyNumberFormat="1" applyAlignment="1">
      <alignment horizontal="center"/>
    </xf>
    <xf numFmtId="2" fontId="2" fillId="3" borderId="1" xfId="2" applyNumberFormat="1" applyAlignment="1">
      <alignment horizontal="center"/>
    </xf>
    <xf numFmtId="0" fontId="4" fillId="0" borderId="0" xfId="0" applyFont="1" applyAlignment="1">
      <alignment horizontal="left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28183-4D4F-2B45-B88C-ADB24AB234B2}">
  <dimension ref="A1:H13"/>
  <sheetViews>
    <sheetView tabSelected="1" workbookViewId="0">
      <selection activeCell="I10" sqref="I10"/>
    </sheetView>
  </sheetViews>
  <sheetFormatPr baseColWidth="10" defaultRowHeight="16" x14ac:dyDescent="0.2"/>
  <cols>
    <col min="1" max="1" width="28.83203125" bestFit="1" customWidth="1"/>
    <col min="2" max="2" width="14.5" bestFit="1" customWidth="1"/>
    <col min="3" max="3" width="10.83203125" style="2"/>
  </cols>
  <sheetData>
    <row r="1" spans="1:8" x14ac:dyDescent="0.2">
      <c r="B1" s="1" t="s">
        <v>0</v>
      </c>
      <c r="C1" s="4" t="s">
        <v>1</v>
      </c>
      <c r="E1" s="1" t="s">
        <v>8</v>
      </c>
    </row>
    <row r="2" spans="1:8" x14ac:dyDescent="0.2">
      <c r="B2" s="1"/>
      <c r="C2" s="4"/>
      <c r="E2" s="9" t="s">
        <v>4</v>
      </c>
      <c r="F2" s="9" t="s">
        <v>2</v>
      </c>
      <c r="G2" s="9" t="s">
        <v>3</v>
      </c>
      <c r="H2" s="9" t="s">
        <v>9</v>
      </c>
    </row>
    <row r="3" spans="1:8" x14ac:dyDescent="0.2">
      <c r="A3" t="s">
        <v>4</v>
      </c>
      <c r="B3" s="6">
        <v>2.9000000000000001E-2</v>
      </c>
      <c r="C3" s="6">
        <v>5.8999999999999999E-3</v>
      </c>
      <c r="E3">
        <v>1</v>
      </c>
      <c r="F3">
        <f>E4</f>
        <v>-0.04</v>
      </c>
      <c r="G3">
        <f>E5</f>
        <v>0.1</v>
      </c>
      <c r="H3">
        <f>E6</f>
        <v>-0.04</v>
      </c>
    </row>
    <row r="4" spans="1:8" x14ac:dyDescent="0.2">
      <c r="A4" t="s">
        <v>2</v>
      </c>
      <c r="B4" s="6">
        <v>8.1900000000000001E-2</v>
      </c>
      <c r="C4" s="6">
        <v>0.16189999999999999</v>
      </c>
      <c r="E4" s="5">
        <v>-0.04</v>
      </c>
      <c r="F4">
        <v>1</v>
      </c>
      <c r="G4">
        <f>F5</f>
        <v>0.21</v>
      </c>
      <c r="H4">
        <f>F6</f>
        <v>0.45</v>
      </c>
    </row>
    <row r="5" spans="1:8" x14ac:dyDescent="0.2">
      <c r="A5" t="s">
        <v>3</v>
      </c>
      <c r="B5" s="6">
        <v>5.1900000000000002E-2</v>
      </c>
      <c r="C5" s="6">
        <v>4.2799999999999998E-2</v>
      </c>
      <c r="E5" s="5">
        <v>0.1</v>
      </c>
      <c r="F5" s="5">
        <v>0.21</v>
      </c>
      <c r="G5">
        <v>1</v>
      </c>
      <c r="H5">
        <f>G6</f>
        <v>0</v>
      </c>
    </row>
    <row r="6" spans="1:8" x14ac:dyDescent="0.2">
      <c r="A6" t="s">
        <v>9</v>
      </c>
      <c r="B6" s="6">
        <v>5.3100000000000001E-2</v>
      </c>
      <c r="C6" s="6">
        <v>0.18</v>
      </c>
      <c r="E6" s="5">
        <v>-0.04</v>
      </c>
      <c r="F6" s="5">
        <v>0.45</v>
      </c>
      <c r="G6" s="5">
        <v>0</v>
      </c>
      <c r="H6">
        <v>1</v>
      </c>
    </row>
    <row r="7" spans="1:8" x14ac:dyDescent="0.2">
      <c r="B7" s="3"/>
      <c r="C7" s="3"/>
    </row>
    <row r="8" spans="1:8" x14ac:dyDescent="0.2">
      <c r="A8" t="s">
        <v>5</v>
      </c>
      <c r="B8" s="6">
        <v>1.5E-3</v>
      </c>
      <c r="C8" s="3"/>
    </row>
    <row r="9" spans="1:8" x14ac:dyDescent="0.2">
      <c r="A9" t="s">
        <v>6</v>
      </c>
      <c r="B9" s="6">
        <v>3.5000000000000001E-3</v>
      </c>
      <c r="C9" s="3"/>
    </row>
    <row r="10" spans="1:8" x14ac:dyDescent="0.2">
      <c r="B10" s="2"/>
    </row>
    <row r="11" spans="1:8" x14ac:dyDescent="0.2">
      <c r="A11" t="s">
        <v>7</v>
      </c>
      <c r="B11" s="7">
        <f>B4+B5-(B3+B8)-B9</f>
        <v>9.98E-2</v>
      </c>
      <c r="C11" s="7">
        <f>SQRT((1*C4)^2+(1*C5)^2+(-1*C3)^2+2*1*1*C4*C5*F5+2*1*-1*C4*C3*E4+2*1*-1*C5*C3*E5)</f>
        <v>0.1761093046945561</v>
      </c>
      <c r="E11" s="8">
        <f>(-E3*$C$3+E4*$C$4+E5*$C$5)/$C$11</f>
        <v>-4.5971449458855666E-2</v>
      </c>
      <c r="F11" s="8">
        <f>(-F3*$C$3+F4*$C$4+F5*$C$5)/$C$11</f>
        <v>0.97169198581981431</v>
      </c>
      <c r="G11" s="8">
        <f>(-G3*$C$3+G4*$C$4+G5*$C$5)/$C$11</f>
        <v>0.43273693080656273</v>
      </c>
      <c r="H11" s="8">
        <f>(-H3*$C$3+H4*$C$4+H5*$C$5)/$C$11</f>
        <v>0.41503201734155387</v>
      </c>
    </row>
    <row r="12" spans="1:8" x14ac:dyDescent="0.2">
      <c r="A12" t="s">
        <v>11</v>
      </c>
      <c r="B12" s="7">
        <f>B4+B6-(B3+B8)-B9</f>
        <v>0.10100000000000001</v>
      </c>
      <c r="C12" s="7">
        <f>SQRT((1*C6)^2+(1*C4)^2+(-1*C3)^2+2*1*1*C6*C4*F6+2*1*-1*C6*C3*E6+2*1*-1*C4*C3*E4)</f>
        <v>0.29160863636044804</v>
      </c>
      <c r="E12" s="8">
        <f>(-E3*$C$3+E4*$C$4+E6*$C$6)/$C$12</f>
        <v>-6.7131070754031907E-2</v>
      </c>
      <c r="F12" s="8">
        <f>(-F3*$C$3+F4*$C$4+F6*$C$6)/$C$12</f>
        <v>0.83377503161280653</v>
      </c>
      <c r="G12" s="8">
        <f>(-G3*$C$3+G4*$C$4+G6*$C$6)/$C$12</f>
        <v>0.11456793741425479</v>
      </c>
      <c r="H12" s="8">
        <f>(-H3*$C$3+H4*$C$4+H6*$C$6)/$C$12</f>
        <v>0.86791325236047667</v>
      </c>
    </row>
    <row r="13" spans="1:8" x14ac:dyDescent="0.2">
      <c r="A13" t="s">
        <v>10</v>
      </c>
      <c r="B13" s="7">
        <f>B5+B6-(B3+B8)-B9</f>
        <v>7.1000000000000008E-2</v>
      </c>
      <c r="C13" s="7">
        <f>SQRT((1*C6)^2+(1*C5)^2+(-1*C3)^2+2*1*1*C6*C5*G6+2*1*-1*C6*C3*E6+2*1*-1*C5*C3*E5)</f>
        <v>0.18520557766978835</v>
      </c>
      <c r="E13" s="8">
        <f>(-E3*$C$3+E5*$C$5+E6*$C$6)/$C$13</f>
        <v>-4.7622755809901086E-2</v>
      </c>
      <c r="F13" s="8">
        <f>(-F3*$C$3+F5*$C$5+F6*$C$6)/$C$13</f>
        <v>0.48715595467035322</v>
      </c>
      <c r="G13" s="8">
        <f>(-G3*$C$3+G5*$C$5+G6*$C$6)/$C$13</f>
        <v>0.22790890280452661</v>
      </c>
      <c r="H13" s="8">
        <f>(-H3*$C$3+H5*$C$5+H6*$C$6)/$C$13</f>
        <v>0.97316723539153416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Hoffstein</dc:creator>
  <cp:lastModifiedBy>Corey Hoffstein</cp:lastModifiedBy>
  <dcterms:created xsi:type="dcterms:W3CDTF">2024-02-05T21:17:41Z</dcterms:created>
  <dcterms:modified xsi:type="dcterms:W3CDTF">2024-02-08T22:31:36Z</dcterms:modified>
</cp:coreProperties>
</file>